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1075" windowHeight="9525"/>
  </bookViews>
  <sheets>
    <sheet name="Plan inwestycji do kredytu (2)" sheetId="1" r:id="rId1"/>
  </sheets>
  <definedNames>
    <definedName name="_xlnm._FilterDatabase" localSheetId="0" hidden="1">'Plan inwestycji do kredytu (2)'!$B$3:$G$4</definedName>
    <definedName name="_xlnm.Print_Area" localSheetId="0">'Plan inwestycji do kredytu (2)'!$A$1:$O$37</definedName>
  </definedNames>
  <calcPr calcId="145621"/>
</workbook>
</file>

<file path=xl/calcChain.xml><?xml version="1.0" encoding="utf-8"?>
<calcChain xmlns="http://schemas.openxmlformats.org/spreadsheetml/2006/main">
  <c r="J30" i="1"/>
  <c r="O29"/>
  <c r="J29"/>
  <c r="G29" s="1"/>
  <c r="I29"/>
  <c r="I30" s="1"/>
  <c r="H29"/>
  <c r="H30" s="1"/>
  <c r="G26"/>
  <c r="L22"/>
  <c r="I22"/>
  <c r="M21"/>
  <c r="L21"/>
  <c r="M20"/>
  <c r="L20"/>
  <c r="G20"/>
  <c r="N18"/>
  <c r="N33" s="1"/>
  <c r="M18"/>
  <c r="M33" s="1"/>
  <c r="L18"/>
  <c r="L33" s="1"/>
  <c r="K18"/>
  <c r="K22" s="1"/>
  <c r="J18"/>
  <c r="J22" s="1"/>
  <c r="I18"/>
  <c r="I33" s="1"/>
  <c r="H18"/>
  <c r="H22" s="1"/>
  <c r="G22" s="1"/>
  <c r="G18"/>
  <c r="G33" s="1"/>
  <c r="O12"/>
  <c r="O18" s="1"/>
  <c r="O10"/>
  <c r="D6"/>
  <c r="E6" s="1"/>
  <c r="C6"/>
  <c r="E5"/>
  <c r="C5"/>
  <c r="E4"/>
  <c r="O33" l="1"/>
  <c r="O21"/>
  <c r="J21"/>
  <c r="N21"/>
  <c r="J33"/>
  <c r="G21"/>
  <c r="K21"/>
  <c r="K33"/>
  <c r="H21"/>
  <c r="H33"/>
  <c r="I21"/>
</calcChain>
</file>

<file path=xl/sharedStrings.xml><?xml version="1.0" encoding="utf-8"?>
<sst xmlns="http://schemas.openxmlformats.org/spreadsheetml/2006/main" count="36" uniqueCount="34">
  <si>
    <t>Model finansowo -rzeczowy inwestycji modernizacja zespołu obiektów dydaktycznych przy ul. Willowej 2 - 4 w Szczecinie na potrzeby Akademii Morskiej w Szczecinie                                                             w okresie IV 2015 - II 2016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</si>
  <si>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</si>
  <si>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</si>
  <si>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</si>
  <si>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</si>
  <si>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</si>
  <si>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</si>
  <si>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</si>
  <si>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 2015 - luty 2016</t>
  </si>
  <si>
    <t>Zakres prac</t>
  </si>
  <si>
    <t>wartość brutto w zł</t>
  </si>
  <si>
    <t>I przetarg-  rozbiórki + ściany działowe przetarg rozstrzygnięty - Budynek nr 1</t>
  </si>
  <si>
    <t>II przetarg- (instalacje + dach)
wejście na budowę 04.05.2015 r.
OFERTA WYKONAWCY - Budynek nr 1</t>
  </si>
  <si>
    <t>III przetarg- projekt w trakcie wykonywania
OFERTA WYKONAWCY, przetarg rozstrzygnięty</t>
  </si>
  <si>
    <t>IV przetarg-cześciowa wymiana okien
wartość kosztorysowa-  otwarcie ofert 12.06.2015 - Budynek nr 1</t>
  </si>
  <si>
    <t>Prace budowalne związane z pogłębieniem posadzki - Budynek nr 1</t>
  </si>
  <si>
    <t>V przetarg (roboty wykończeniowe bez posadzek i stolarki drzwiowej, łazienki i pomieszczenia sanitarne)- oferta wykonawcy - Budynek nr 1</t>
  </si>
  <si>
    <t>Przyłącze wykonywane przez ZWIK - Budynek nr 1</t>
  </si>
  <si>
    <t>Ostatni przetarg na budynek nr 1 (stolarka drzwiowa, wykładziny, stolarka okienna)- wartość koszotysowa - Budynek nr 1</t>
  </si>
  <si>
    <t>Umowa na nadzór Zakład Usług Budowlanych Tadeusz Lewicki 16.03.2015-15.06.2015  - Budynek nr 1</t>
  </si>
  <si>
    <t>Umowa na nadzór Zakład Usług Budowlanych Tadeusz Lewicki 04.05.2015-31.07.2015  - Budynek nr 1</t>
  </si>
  <si>
    <t>Umowa na nadzór Automatyka - Elektronika Marek Dworzyński  04.05.2015-31.07.2015  - Budynek nr 1</t>
  </si>
  <si>
    <t>Umowa cywilnoprawna na nadzór Przemysław Janiak  11.05.2015-31.07.2015  - Budynek nr 1</t>
  </si>
  <si>
    <t>Razem</t>
  </si>
  <si>
    <t>Kwota do zapłaty z dotacji Ministerstwa</t>
  </si>
  <si>
    <t>Planowana kwota do sfinansowania z kredytu w ramach limitu kredytowego 4,5 mln zł; w tym:</t>
  </si>
  <si>
    <t>Możliwa kwota do refundacji z kredytu*</t>
  </si>
  <si>
    <t>Plan finansowo -rzeczowy inwestycji doposażenie Symulatora Polaris oraz zakup sprzętu komputerowego i aparatury dydaktycznej na rok  2015</t>
  </si>
  <si>
    <t>Zakupy inwestycyjne w ramach zrealizowanych i planowanych jeszcze przetargów</t>
  </si>
  <si>
    <t>Zakupy i przetargi</t>
  </si>
  <si>
    <t>Razem inwestycje</t>
  </si>
  <si>
    <t>* Kwota wynikająca z zapłaconych przez Uczelnię faktur lub faktur, które będą płatne przed uruchomieniem limitu kredytowego. Niniejsza kwota do dnia podpisania z bankiem umowy kredytowej będzie ulegała sukcesywnemu zwiększeniu w miarę realizacji obecnie rozpoczętych procedur przetargowych. Przy czym Uczelnia w SIWZ zastrzega możliwość uruchomienia kredytu przed zapłatą faktur na podstawie wniosków. Uruchomienie kredytu w formie refundacji faktur jest jedną z form uruchomienia kredytu przewidzianą w SIWZ.</t>
  </si>
  <si>
    <t>Sporządził: Z-ca Kwestora Izabela Aleksandrowicz</t>
  </si>
  <si>
    <t>według stanu na dzień sporządzenia tabeli 06.07.2015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</si>
</sst>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trike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4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2" fillId="3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74" zoomScaleNormal="74" workbookViewId="0">
      <selection activeCell="J10" sqref="J10"/>
    </sheetView>
  </sheetViews>
  <sheetFormatPr defaultColWidth="8.75" defaultRowHeight="14.25"/>
  <cols>
    <col min="1" max="1" width="45.375" style="34" customWidth="1"/>
    <col min="2" max="3" width="12.625" style="27" hidden="1" customWidth="1"/>
    <col min="4" max="4" width="20" style="27" hidden="1" customWidth="1"/>
    <col min="5" max="6" width="21.75" style="7" hidden="1" customWidth="1"/>
    <col min="7" max="7" width="15" style="27" customWidth="1"/>
    <col min="8" max="8" width="12.25" style="27" customWidth="1"/>
    <col min="9" max="9" width="11.875" style="27" customWidth="1"/>
    <col min="10" max="10" width="12.625" style="7" customWidth="1"/>
    <col min="11" max="11" width="12" style="7" customWidth="1"/>
    <col min="12" max="12" width="12.625" style="7" customWidth="1"/>
    <col min="13" max="13" width="13.5" style="7" customWidth="1"/>
    <col min="14" max="14" width="12.375" style="7" customWidth="1"/>
    <col min="15" max="15" width="13.125" style="7" customWidth="1"/>
    <col min="16" max="16" width="6.75" style="7" customWidth="1"/>
    <col min="17" max="16384" width="8.75" style="7"/>
  </cols>
  <sheetData>
    <row r="1" spans="1:15" s="1" customFormat="1" ht="33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42.75" customHeight="1">
      <c r="A2" s="2"/>
      <c r="B2" s="3"/>
      <c r="C2" s="3"/>
      <c r="D2" s="3"/>
      <c r="E2" s="4"/>
      <c r="F2" s="4"/>
      <c r="G2" s="3"/>
      <c r="H2" s="5" t="s">
        <v>1</v>
      </c>
      <c r="I2" s="5" t="s">
        <v>2</v>
      </c>
      <c r="J2" s="5" t="s">
        <v>3</v>
      </c>
      <c r="K2" s="5" t="s">
        <v>4</v>
      </c>
      <c r="L2" s="5" t="s">
        <v>5</v>
      </c>
      <c r="M2" s="5" t="s">
        <v>6</v>
      </c>
      <c r="N2" s="5" t="s">
        <v>7</v>
      </c>
      <c r="O2" s="6" t="s">
        <v>8</v>
      </c>
    </row>
    <row r="3" spans="1:15">
      <c r="A3" s="8" t="s">
        <v>9</v>
      </c>
      <c r="B3" s="55"/>
      <c r="C3" s="55"/>
      <c r="D3" s="9"/>
      <c r="E3" s="10"/>
      <c r="F3" s="10"/>
      <c r="G3" s="56" t="s">
        <v>10</v>
      </c>
      <c r="H3" s="57"/>
      <c r="I3" s="57"/>
      <c r="J3" s="57"/>
      <c r="K3" s="57"/>
      <c r="L3" s="57"/>
      <c r="M3" s="57"/>
      <c r="N3" s="57"/>
      <c r="O3" s="58"/>
    </row>
    <row r="4" spans="1:15" ht="33" customHeight="1">
      <c r="A4" s="11" t="s">
        <v>11</v>
      </c>
      <c r="B4" s="5"/>
      <c r="C4" s="5"/>
      <c r="D4" s="12">
        <v>316000</v>
      </c>
      <c r="E4" s="13">
        <f>D4+23%*D4</f>
        <v>388680</v>
      </c>
      <c r="F4" s="13">
        <v>201754.63</v>
      </c>
      <c r="G4" s="14">
        <v>248158.19</v>
      </c>
      <c r="H4" s="14"/>
      <c r="I4" s="14"/>
      <c r="J4" s="14"/>
      <c r="K4" s="15">
        <v>248158.19</v>
      </c>
      <c r="L4" s="16"/>
      <c r="M4" s="16"/>
      <c r="N4" s="16"/>
      <c r="O4" s="16"/>
    </row>
    <row r="5" spans="1:15" ht="20.45" customHeight="1">
      <c r="A5" s="59" t="s">
        <v>12</v>
      </c>
      <c r="B5" s="60"/>
      <c r="C5" s="17">
        <f>B5+23%*B5</f>
        <v>0</v>
      </c>
      <c r="D5" s="13">
        <v>305339.49</v>
      </c>
      <c r="E5" s="13">
        <f>D5+23%*D5</f>
        <v>375567.57270000002</v>
      </c>
      <c r="F5" s="13">
        <v>254968.14</v>
      </c>
      <c r="G5" s="61">
        <v>2562429.09</v>
      </c>
      <c r="H5" s="62"/>
      <c r="I5" s="62"/>
      <c r="J5" s="51"/>
      <c r="K5" s="51"/>
      <c r="L5" s="50">
        <v>768728.73</v>
      </c>
      <c r="M5" s="18">
        <v>1231271.27</v>
      </c>
      <c r="N5" s="51"/>
      <c r="O5" s="51"/>
    </row>
    <row r="6" spans="1:15" ht="20.25" customHeight="1">
      <c r="A6" s="59"/>
      <c r="B6" s="60"/>
      <c r="C6" s="17">
        <f>SUM(C5:C5)</f>
        <v>0</v>
      </c>
      <c r="D6" s="13">
        <f>SUM(D5:D5)</f>
        <v>305339.49</v>
      </c>
      <c r="E6" s="13">
        <f t="shared" ref="E6" si="0">D6+23%*D6</f>
        <v>375567.57270000002</v>
      </c>
      <c r="F6" s="13"/>
      <c r="G6" s="61"/>
      <c r="H6" s="62"/>
      <c r="I6" s="62"/>
      <c r="J6" s="51"/>
      <c r="K6" s="51"/>
      <c r="L6" s="50"/>
      <c r="M6" s="19">
        <v>562429.09</v>
      </c>
      <c r="N6" s="51"/>
      <c r="O6" s="51"/>
    </row>
    <row r="7" spans="1:15" ht="29.25" customHeight="1">
      <c r="A7" s="11" t="s">
        <v>13</v>
      </c>
      <c r="B7" s="20"/>
      <c r="C7" s="13"/>
      <c r="D7" s="13"/>
      <c r="E7" s="13"/>
      <c r="F7" s="13">
        <v>103500</v>
      </c>
      <c r="G7" s="14">
        <v>127305</v>
      </c>
      <c r="H7" s="14"/>
      <c r="I7" s="14"/>
      <c r="J7" s="14"/>
      <c r="K7" s="16"/>
      <c r="L7" s="16"/>
      <c r="M7" s="16"/>
      <c r="N7" s="16"/>
      <c r="O7" s="21">
        <v>127305</v>
      </c>
    </row>
    <row r="8" spans="1:15" ht="42.75" customHeight="1">
      <c r="A8" s="11" t="s">
        <v>14</v>
      </c>
      <c r="B8" s="20"/>
      <c r="C8" s="13"/>
      <c r="D8" s="13"/>
      <c r="E8" s="13"/>
      <c r="F8" s="13"/>
      <c r="G8" s="14">
        <v>144365.35</v>
      </c>
      <c r="H8" s="14"/>
      <c r="I8" s="14"/>
      <c r="J8" s="14"/>
      <c r="K8" s="16"/>
      <c r="L8" s="16"/>
      <c r="M8" s="21">
        <v>144365.35</v>
      </c>
      <c r="N8" s="16"/>
      <c r="O8" s="16"/>
    </row>
    <row r="9" spans="1:15" ht="31.9" customHeight="1">
      <c r="A9" s="22" t="s">
        <v>15</v>
      </c>
      <c r="B9" s="20"/>
      <c r="C9" s="13"/>
      <c r="D9" s="13"/>
      <c r="E9" s="13"/>
      <c r="F9" s="13"/>
      <c r="G9" s="14">
        <v>31695.45</v>
      </c>
      <c r="H9" s="14"/>
      <c r="I9" s="14"/>
      <c r="J9" s="14"/>
      <c r="K9" s="15">
        <v>31695.45</v>
      </c>
      <c r="L9" s="16"/>
      <c r="M9" s="16"/>
      <c r="N9" s="16"/>
      <c r="O9" s="16"/>
    </row>
    <row r="10" spans="1:15" ht="43.5" customHeight="1">
      <c r="A10" s="11" t="s">
        <v>16</v>
      </c>
      <c r="B10" s="20"/>
      <c r="C10" s="13"/>
      <c r="D10" s="13"/>
      <c r="E10" s="13"/>
      <c r="F10" s="13"/>
      <c r="G10" s="14">
        <v>1396484.5</v>
      </c>
      <c r="H10" s="14"/>
      <c r="I10" s="14"/>
      <c r="J10" s="14"/>
      <c r="K10" s="16"/>
      <c r="L10" s="16"/>
      <c r="M10" s="23"/>
      <c r="N10" s="21">
        <v>695000</v>
      </c>
      <c r="O10" s="21">
        <f>G10-N10</f>
        <v>701484.5</v>
      </c>
    </row>
    <row r="11" spans="1:15" ht="25.5" customHeight="1">
      <c r="A11" s="11" t="s">
        <v>17</v>
      </c>
      <c r="B11" s="20"/>
      <c r="C11" s="13"/>
      <c r="D11" s="13"/>
      <c r="E11" s="13"/>
      <c r="F11" s="13"/>
      <c r="G11" s="14">
        <v>2700</v>
      </c>
      <c r="H11" s="14"/>
      <c r="I11" s="14"/>
      <c r="J11" s="14"/>
      <c r="K11" s="15">
        <v>2700</v>
      </c>
      <c r="L11" s="16"/>
      <c r="M11" s="21"/>
      <c r="N11" s="23"/>
      <c r="O11" s="21"/>
    </row>
    <row r="12" spans="1:15" ht="43.9" customHeight="1">
      <c r="A12" s="11" t="s">
        <v>18</v>
      </c>
      <c r="B12" s="20"/>
      <c r="C12" s="13"/>
      <c r="D12" s="13"/>
      <c r="E12" s="13"/>
      <c r="F12" s="13"/>
      <c r="G12" s="14">
        <v>464626.42</v>
      </c>
      <c r="H12" s="14"/>
      <c r="I12" s="14"/>
      <c r="J12" s="14"/>
      <c r="K12" s="16"/>
      <c r="L12" s="16"/>
      <c r="M12" s="21"/>
      <c r="N12" s="21">
        <v>300000</v>
      </c>
      <c r="O12" s="21">
        <f>G12-N12</f>
        <v>164626.41999999998</v>
      </c>
    </row>
    <row r="13" spans="1:15" ht="31.15" customHeight="1">
      <c r="A13" s="11" t="s">
        <v>19</v>
      </c>
      <c r="B13" s="20"/>
      <c r="C13" s="13"/>
      <c r="D13" s="13"/>
      <c r="E13" s="13"/>
      <c r="F13" s="13"/>
      <c r="G13" s="14">
        <v>5535</v>
      </c>
      <c r="H13" s="24">
        <v>1845</v>
      </c>
      <c r="I13" s="24">
        <v>1845</v>
      </c>
      <c r="J13" s="24">
        <v>1845</v>
      </c>
      <c r="K13" s="19"/>
      <c r="L13" s="19"/>
      <c r="M13" s="25"/>
      <c r="N13" s="25"/>
      <c r="O13" s="25"/>
    </row>
    <row r="14" spans="1:15" ht="31.5" customHeight="1">
      <c r="A14" s="11" t="s">
        <v>20</v>
      </c>
      <c r="B14" s="20"/>
      <c r="C14" s="13"/>
      <c r="D14" s="13"/>
      <c r="E14" s="13"/>
      <c r="F14" s="13"/>
      <c r="G14" s="14">
        <v>6273</v>
      </c>
      <c r="H14" s="19"/>
      <c r="I14" s="19"/>
      <c r="J14" s="24">
        <v>2091</v>
      </c>
      <c r="K14" s="24">
        <v>2091</v>
      </c>
      <c r="L14" s="24">
        <v>2091</v>
      </c>
      <c r="M14" s="25"/>
      <c r="N14" s="25"/>
      <c r="O14" s="25"/>
    </row>
    <row r="15" spans="1:15" ht="30" customHeight="1">
      <c r="A15" s="11" t="s">
        <v>21</v>
      </c>
      <c r="B15" s="20"/>
      <c r="C15" s="13"/>
      <c r="D15" s="13"/>
      <c r="E15" s="13"/>
      <c r="F15" s="13"/>
      <c r="G15" s="14">
        <v>4428</v>
      </c>
      <c r="H15" s="19"/>
      <c r="I15" s="19"/>
      <c r="J15" s="24">
        <v>1476</v>
      </c>
      <c r="K15" s="24">
        <v>1476</v>
      </c>
      <c r="L15" s="24">
        <v>1476</v>
      </c>
      <c r="M15" s="25"/>
      <c r="N15" s="25"/>
      <c r="O15" s="25"/>
    </row>
    <row r="16" spans="1:15" ht="29.25" customHeight="1">
      <c r="A16" s="11" t="s">
        <v>22</v>
      </c>
      <c r="B16" s="20"/>
      <c r="C16" s="13"/>
      <c r="D16" s="13"/>
      <c r="E16" s="13"/>
      <c r="F16" s="13"/>
      <c r="G16" s="14">
        <v>6000</v>
      </c>
      <c r="H16" s="19"/>
      <c r="I16" s="19"/>
      <c r="J16" s="24">
        <v>2000</v>
      </c>
      <c r="K16" s="24">
        <v>2000</v>
      </c>
      <c r="L16" s="24">
        <v>2000</v>
      </c>
      <c r="M16" s="25"/>
      <c r="N16" s="25"/>
      <c r="O16" s="25"/>
    </row>
    <row r="17" spans="1:16" ht="43.5" hidden="1" customHeight="1">
      <c r="A17" s="11"/>
      <c r="B17" s="20"/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25"/>
      <c r="N17" s="25"/>
      <c r="O17" s="25"/>
    </row>
    <row r="18" spans="1:16" ht="25.15" customHeight="1">
      <c r="A18" s="8" t="s">
        <v>23</v>
      </c>
      <c r="B18" s="26"/>
      <c r="C18" s="26"/>
      <c r="D18" s="26"/>
      <c r="E18" s="10"/>
      <c r="F18" s="10"/>
      <c r="G18" s="14">
        <f>SUM(G4:G16)</f>
        <v>5000000</v>
      </c>
      <c r="H18" s="14">
        <f t="shared" ref="H18:O18" si="1">SUM(H4:H16)</f>
        <v>1845</v>
      </c>
      <c r="I18" s="14">
        <f t="shared" si="1"/>
        <v>1845</v>
      </c>
      <c r="J18" s="14">
        <f t="shared" si="1"/>
        <v>7412</v>
      </c>
      <c r="K18" s="14">
        <f t="shared" si="1"/>
        <v>288120.64</v>
      </c>
      <c r="L18" s="14">
        <f t="shared" si="1"/>
        <v>774295.73</v>
      </c>
      <c r="M18" s="14">
        <f t="shared" si="1"/>
        <v>1938065.71</v>
      </c>
      <c r="N18" s="14">
        <f t="shared" si="1"/>
        <v>995000</v>
      </c>
      <c r="O18" s="14">
        <f t="shared" si="1"/>
        <v>993415.91999999993</v>
      </c>
      <c r="P18" s="27"/>
    </row>
    <row r="20" spans="1:16" ht="25.15" customHeight="1">
      <c r="A20" s="28" t="s">
        <v>24</v>
      </c>
      <c r="B20" s="29"/>
      <c r="C20" s="29"/>
      <c r="D20" s="29"/>
      <c r="E20" s="30"/>
      <c r="F20" s="30"/>
      <c r="G20" s="31">
        <f>L5+M5</f>
        <v>2000000</v>
      </c>
      <c r="H20" s="29"/>
      <c r="I20" s="29"/>
      <c r="J20" s="30"/>
      <c r="K20" s="30"/>
      <c r="L20" s="29">
        <f>L5</f>
        <v>768728.73</v>
      </c>
      <c r="M20" s="29">
        <f>M5</f>
        <v>1231271.27</v>
      </c>
      <c r="N20" s="29"/>
      <c r="O20" s="29"/>
    </row>
    <row r="21" spans="1:16" ht="29.45" customHeight="1">
      <c r="A21" s="32" t="s">
        <v>25</v>
      </c>
      <c r="B21" s="29"/>
      <c r="C21" s="29"/>
      <c r="D21" s="29"/>
      <c r="E21" s="30"/>
      <c r="F21" s="30"/>
      <c r="G21" s="31">
        <f>G18-G20</f>
        <v>3000000</v>
      </c>
      <c r="H21" s="29">
        <f>H18</f>
        <v>1845</v>
      </c>
      <c r="I21" s="29">
        <f>I18</f>
        <v>1845</v>
      </c>
      <c r="J21" s="29">
        <f>J18</f>
        <v>7412</v>
      </c>
      <c r="K21" s="29">
        <f>K18</f>
        <v>288120.64</v>
      </c>
      <c r="L21" s="29">
        <f>L14+L15+L16</f>
        <v>5567</v>
      </c>
      <c r="M21" s="29">
        <f>M6+M8</f>
        <v>706794.44</v>
      </c>
      <c r="N21" s="29">
        <f>N18</f>
        <v>995000</v>
      </c>
      <c r="O21" s="29">
        <f>O18</f>
        <v>993415.91999999993</v>
      </c>
    </row>
    <row r="22" spans="1:16" ht="23.25" customHeight="1">
      <c r="A22" s="33" t="s">
        <v>26</v>
      </c>
      <c r="B22" s="29"/>
      <c r="C22" s="29"/>
      <c r="D22" s="29"/>
      <c r="E22" s="30"/>
      <c r="F22" s="30"/>
      <c r="G22" s="31">
        <f>SUM(H22:O22)</f>
        <v>304789.64</v>
      </c>
      <c r="H22" s="29">
        <f>H18</f>
        <v>1845</v>
      </c>
      <c r="I22" s="29">
        <f>I18</f>
        <v>1845</v>
      </c>
      <c r="J22" s="29">
        <f>J18</f>
        <v>7412</v>
      </c>
      <c r="K22" s="29">
        <f>K18</f>
        <v>288120.64</v>
      </c>
      <c r="L22" s="29">
        <f>L16+L15+L14</f>
        <v>5567</v>
      </c>
      <c r="M22" s="30"/>
      <c r="N22" s="30"/>
      <c r="O22" s="30"/>
    </row>
    <row r="23" spans="1:16" ht="14.25" customHeight="1"/>
    <row r="24" spans="1:16" ht="24.6" customHeight="1">
      <c r="A24" s="52" t="s">
        <v>27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6" ht="11.25" customHeight="1"/>
    <row r="26" spans="1:16" ht="33.6" customHeight="1">
      <c r="A26" s="11" t="s">
        <v>28</v>
      </c>
      <c r="B26" s="20"/>
      <c r="C26" s="13"/>
      <c r="D26" s="13"/>
      <c r="E26" s="13"/>
      <c r="F26" s="13"/>
      <c r="G26" s="14">
        <f>SUM(H26:O26)</f>
        <v>1650000</v>
      </c>
      <c r="H26" s="35">
        <v>240</v>
      </c>
      <c r="I26" s="35">
        <v>60739.76</v>
      </c>
      <c r="J26" s="35">
        <v>8350</v>
      </c>
      <c r="K26" s="14"/>
      <c r="L26" s="14"/>
      <c r="M26" s="25"/>
      <c r="N26" s="25"/>
      <c r="O26" s="14">
        <v>1580670.24</v>
      </c>
    </row>
    <row r="27" spans="1:16" ht="28.9" hidden="1" customHeight="1">
      <c r="A27" s="11" t="s">
        <v>29</v>
      </c>
      <c r="B27" s="20"/>
      <c r="C27" s="13"/>
      <c r="D27" s="13"/>
      <c r="E27" s="13"/>
      <c r="F27" s="13"/>
      <c r="G27" s="14"/>
      <c r="H27" s="14"/>
      <c r="I27" s="14"/>
      <c r="J27" s="14"/>
      <c r="K27" s="14"/>
      <c r="L27" s="14"/>
      <c r="M27" s="25"/>
      <c r="N27" s="25"/>
      <c r="O27" s="25"/>
    </row>
    <row r="28" spans="1:16" ht="15.6" customHeight="1">
      <c r="A28" s="36"/>
      <c r="B28" s="37"/>
      <c r="C28" s="38"/>
      <c r="D28" s="38"/>
      <c r="E28" s="38"/>
      <c r="F28" s="38"/>
      <c r="G28" s="39"/>
      <c r="H28" s="39"/>
      <c r="I28" s="39"/>
      <c r="J28" s="39"/>
      <c r="K28" s="39"/>
      <c r="L28" s="39"/>
      <c r="M28" s="40"/>
      <c r="N28" s="40"/>
      <c r="O28" s="40"/>
    </row>
    <row r="29" spans="1:16" ht="28.5" customHeight="1">
      <c r="A29" s="32" t="s">
        <v>25</v>
      </c>
      <c r="B29" s="20"/>
      <c r="C29" s="13"/>
      <c r="D29" s="13"/>
      <c r="E29" s="13"/>
      <c r="F29" s="13"/>
      <c r="G29" s="14">
        <f>SUM(H29:O29)</f>
        <v>1650000</v>
      </c>
      <c r="H29" s="14">
        <f>H26</f>
        <v>240</v>
      </c>
      <c r="I29" s="14">
        <f>I26</f>
        <v>60739.76</v>
      </c>
      <c r="J29" s="14">
        <f>J26</f>
        <v>8350</v>
      </c>
      <c r="K29" s="14"/>
      <c r="L29" s="14"/>
      <c r="M29" s="25"/>
      <c r="N29" s="25"/>
      <c r="O29" s="25">
        <f>O26</f>
        <v>1580670.24</v>
      </c>
    </row>
    <row r="30" spans="1:16" ht="25.5" customHeight="1">
      <c r="A30" s="33" t="s">
        <v>26</v>
      </c>
      <c r="B30" s="20"/>
      <c r="C30" s="13"/>
      <c r="D30" s="13"/>
      <c r="E30" s="13"/>
      <c r="F30" s="13"/>
      <c r="G30" s="14"/>
      <c r="H30" s="14">
        <f>H29</f>
        <v>240</v>
      </c>
      <c r="I30" s="14">
        <f>I29</f>
        <v>60739.76</v>
      </c>
      <c r="J30" s="14">
        <f>J26</f>
        <v>8350</v>
      </c>
      <c r="K30" s="14"/>
      <c r="L30" s="14"/>
      <c r="M30" s="25"/>
      <c r="N30" s="25"/>
      <c r="O30" s="25"/>
    </row>
    <row r="32" spans="1:16" ht="0.6" customHeight="1"/>
    <row r="33" spans="1:15" ht="27" customHeight="1">
      <c r="A33" s="41" t="s">
        <v>30</v>
      </c>
      <c r="B33" s="42"/>
      <c r="C33" s="42"/>
      <c r="D33" s="42"/>
      <c r="E33" s="43"/>
      <c r="F33" s="43"/>
      <c r="G33" s="42">
        <f t="shared" ref="G33:O33" si="2">G18+G26+G27</f>
        <v>6650000</v>
      </c>
      <c r="H33" s="42">
        <f t="shared" si="2"/>
        <v>2085</v>
      </c>
      <c r="I33" s="42">
        <f t="shared" si="2"/>
        <v>62584.76</v>
      </c>
      <c r="J33" s="42">
        <f t="shared" si="2"/>
        <v>15762</v>
      </c>
      <c r="K33" s="42">
        <f t="shared" si="2"/>
        <v>288120.64</v>
      </c>
      <c r="L33" s="42">
        <f t="shared" si="2"/>
        <v>774295.73</v>
      </c>
      <c r="M33" s="42">
        <f t="shared" si="2"/>
        <v>1938065.71</v>
      </c>
      <c r="N33" s="42">
        <f t="shared" si="2"/>
        <v>995000</v>
      </c>
      <c r="O33" s="42">
        <f t="shared" si="2"/>
        <v>2574086.16</v>
      </c>
    </row>
    <row r="34" spans="1:15" ht="10.5" customHeight="1">
      <c r="A34" s="44"/>
      <c r="B34" s="45"/>
      <c r="C34" s="45"/>
      <c r="D34" s="45"/>
      <c r="E34" s="46"/>
      <c r="F34" s="46"/>
      <c r="G34" s="45"/>
      <c r="H34" s="45"/>
      <c r="I34" s="45"/>
      <c r="J34" s="46"/>
      <c r="K34" s="46"/>
      <c r="L34" s="46"/>
      <c r="M34" s="46"/>
      <c r="N34" s="46"/>
      <c r="O34" s="46"/>
    </row>
    <row r="35" spans="1:15" ht="51" customHeight="1">
      <c r="A35" s="53" t="s">
        <v>31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8.25" customHeight="1"/>
    <row r="37" spans="1:15">
      <c r="A37" s="47" t="s">
        <v>32</v>
      </c>
      <c r="G37" s="48" t="s">
        <v>33</v>
      </c>
      <c r="H37" s="48"/>
      <c r="I37" s="48"/>
      <c r="J37" s="49"/>
    </row>
  </sheetData>
  <autoFilter ref="B3:G4">
    <filterColumn colId="0" showButton="0"/>
  </autoFilter>
  <mergeCells count="15">
    <mergeCell ref="A1:O1"/>
    <mergeCell ref="B3:C3"/>
    <mergeCell ref="G3:O3"/>
    <mergeCell ref="A5:A6"/>
    <mergeCell ref="B5:B6"/>
    <mergeCell ref="G5:G6"/>
    <mergeCell ref="H5:H6"/>
    <mergeCell ref="I5:I6"/>
    <mergeCell ref="J5:J6"/>
    <mergeCell ref="K5:K6"/>
    <mergeCell ref="L5:L6"/>
    <mergeCell ref="N5:N6"/>
    <mergeCell ref="O5:O6"/>
    <mergeCell ref="A24:O24"/>
    <mergeCell ref="A35:O35"/>
  </mergeCells>
  <printOptions horizontalCentered="1" verticalCentered="1"/>
  <pageMargins left="0.51181102362204722" right="0.31496062992125984" top="0.35433070866141736" bottom="0.35433070866141736" header="0.11811023622047245" footer="0.1181102362204724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inwestycji do kredytu (2)</vt:lpstr>
      <vt:lpstr>'Plan inwestycji do kredytu (2)'!Obszar_wydruku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Fundowicz</dc:creator>
  <cp:lastModifiedBy>j.sobczak</cp:lastModifiedBy>
  <cp:lastPrinted>2015-07-15T06:04:12Z</cp:lastPrinted>
  <dcterms:created xsi:type="dcterms:W3CDTF">2015-07-14T08:38:34Z</dcterms:created>
  <dcterms:modified xsi:type="dcterms:W3CDTF">2015-07-15T06:05:06Z</dcterms:modified>
</cp:coreProperties>
</file>